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39" i="1" l="1"/>
  <c r="H49" i="1"/>
  <c r="H48" i="1"/>
  <c r="H20" i="1"/>
  <c r="H24" i="1"/>
  <c r="H21" i="1"/>
  <c r="H19" i="1"/>
  <c r="C55" i="1" l="1"/>
  <c r="H15" i="1" l="1"/>
  <c r="H41" i="1"/>
  <c r="H27" i="1" l="1"/>
  <c r="H28" i="1" l="1"/>
  <c r="H16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<sst xmlns="http://schemas.openxmlformats.org/spreadsheetml/2006/main" count="51" uniqueCount="31">
  <si>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</si>
  <si>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</si>
  <si>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</si>
  <si>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</si>
  <si>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</si>
  <si>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</si>
  <si>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</si>
  <si>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</si>
  <si>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</si>
  <si>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</si>
  <si>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</si>
  <si>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</si>
  <si>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</si>
  <si>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</si>
  <si>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</si>
  <si>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</si>
  <si>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</si>
  <si>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</si>
  <si>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</si>
  <si>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</si>
  <si>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</si>
  <si>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</si>
  <si>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</si>
  <si>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</si>
  <si>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</si>
  <si>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Uplata JP EPS Beograd</t>
  </si>
  <si>
    <t>UKUPNO ENERGENTI</t>
  </si>
  <si>
    <t>Dana:21.10.2019.</t>
  </si>
  <si>
    <t>Primljena i neutrošena participacija od 21.10.2019.</t>
  </si>
  <si>
    <t>25648139</t>
  </si>
  <si>
    <t>Dana 21.10.2019.godine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</si>
</sst>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5" fontId="7" fillId="0" borderId="1" xfId="1" applyNumberFormat="1" applyFont="1" applyFill="1" applyBorder="1"/>
    <xf numFmtId="49" fontId="7" fillId="0" borderId="1" xfId="1" applyNumberFormat="1" applyFont="1" applyBorder="1"/>
    <xf numFmtId="0" fontId="8" fillId="0" borderId="0" xfId="0" applyFont="1"/>
    <xf numFmtId="0" fontId="9" fillId="0" borderId="1" xfId="1" applyFont="1" applyBorder="1"/>
    <xf numFmtId="165" fontId="9" fillId="0" borderId="1" xfId="1" applyNumberFormat="1" applyFont="1" applyFill="1" applyBorder="1"/>
    <xf numFmtId="49" fontId="9" fillId="0" borderId="1" xfId="1" applyNumberFormat="1" applyFont="1" applyBorder="1"/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6"/>
  <sheetViews>
    <sheetView tabSelected="1" topLeftCell="A3" zoomScaleNormal="100" workbookViewId="0">
      <selection activeCell="C54" sqref="C54"/>
    </sheetView>
  </sheetViews>
  <sheetFormatPr defaultRowHeight="15" x14ac:dyDescent="0.25"/>
  <cols>
    <col min="1" max="1" width="6.7109375" customWidth="1"/>
    <col min="2" max="2" width="23.42578125" customWidth="1"/>
    <col min="3" max="3" width="40.42578125" customWidth="1"/>
    <col min="4" max="4" width="16.7109375" customWidth="1"/>
    <col min="5" max="5" width="11.85546875" customWidth="1"/>
    <col min="6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4" t="s">
        <v>0</v>
      </c>
      <c r="D2" s="44"/>
      <c r="E2" s="44"/>
      <c r="F2" s="44"/>
      <c r="G2" s="44"/>
    </row>
    <row r="4" spans="2:15" x14ac:dyDescent="0.25">
      <c r="B4" s="45" t="s">
        <v>1</v>
      </c>
      <c r="C4" s="45"/>
      <c r="D4" s="45"/>
    </row>
    <row r="5" spans="2:15" x14ac:dyDescent="0.25">
      <c r="B5" s="45" t="s">
        <v>7</v>
      </c>
      <c r="C5" s="45"/>
      <c r="D5" s="45"/>
    </row>
    <row r="6" spans="2:15" x14ac:dyDescent="0.25">
      <c r="B6" s="45" t="s">
        <v>8</v>
      </c>
      <c r="C6" s="45"/>
      <c r="D6" s="45"/>
    </row>
    <row r="7" spans="2:15" x14ac:dyDescent="0.25">
      <c r="I7" s="11"/>
      <c r="J7" s="11"/>
    </row>
    <row r="8" spans="2:15" x14ac:dyDescent="0.25">
      <c r="C8" s="46" t="s">
        <v>27</v>
      </c>
      <c r="D8" s="46"/>
      <c r="E8" s="46"/>
      <c r="F8" s="46"/>
      <c r="G8" s="46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7"/>
      <c r="L11" s="37"/>
      <c r="M11" s="37"/>
      <c r="N11" s="37"/>
      <c r="O11" s="37"/>
    </row>
    <row r="12" spans="2:15" x14ac:dyDescent="0.25">
      <c r="B12" s="32" t="s">
        <v>20</v>
      </c>
      <c r="C12" s="32"/>
      <c r="D12" s="32"/>
      <c r="E12" s="32"/>
      <c r="F12" s="32"/>
      <c r="G12" s="14">
        <v>43759</v>
      </c>
      <c r="H12" s="23">
        <v>8913998.5199999996</v>
      </c>
      <c r="I12" s="11"/>
      <c r="J12" s="11"/>
      <c r="K12" s="9"/>
      <c r="L12" s="9"/>
      <c r="M12" s="9"/>
      <c r="N12" s="9"/>
      <c r="O12" s="9"/>
    </row>
    <row r="13" spans="2:15" x14ac:dyDescent="0.25">
      <c r="B13" s="38" t="s">
        <v>9</v>
      </c>
      <c r="C13" s="38"/>
      <c r="D13" s="38"/>
      <c r="E13" s="38"/>
      <c r="F13" s="38"/>
      <c r="G13" s="24">
        <v>43759</v>
      </c>
      <c r="H13" s="3">
        <f>H14+H25-H32-H42</f>
        <v>11610442.950000003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43759</v>
      </c>
      <c r="H14" s="4">
        <f>H15+H16+H17+H18+H19+H20+H21+H22+H23+H24</f>
        <v>11033566.430000002</v>
      </c>
      <c r="I14" s="11"/>
      <c r="J14" s="11"/>
      <c r="K14" s="9"/>
      <c r="L14" s="9"/>
      <c r="M14" s="9"/>
      <c r="N14" s="9"/>
      <c r="O14" s="9"/>
    </row>
    <row r="15" spans="2:15" x14ac:dyDescent="0.25">
      <c r="B15" s="34" t="s">
        <v>10</v>
      </c>
      <c r="C15" s="35"/>
      <c r="D15" s="35"/>
      <c r="E15" s="35"/>
      <c r="F15" s="36"/>
      <c r="G15" s="12"/>
      <c r="H15" s="15">
        <f>15476490.89+537.25-15476490.89-537.25</f>
        <v>0</v>
      </c>
      <c r="I15" s="11"/>
      <c r="J15" s="11"/>
      <c r="K15" s="8"/>
    </row>
    <row r="16" spans="2:15" x14ac:dyDescent="0.25">
      <c r="B16" s="34" t="s">
        <v>11</v>
      </c>
      <c r="C16" s="35"/>
      <c r="D16" s="35"/>
      <c r="E16" s="35"/>
      <c r="F16" s="36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</f>
        <v>3733216.33</v>
      </c>
      <c r="I16" s="11"/>
      <c r="J16" s="11"/>
      <c r="K16" s="8"/>
      <c r="L16" s="8"/>
    </row>
    <row r="17" spans="2:13" x14ac:dyDescent="0.25">
      <c r="B17" s="34" t="s">
        <v>12</v>
      </c>
      <c r="C17" s="35"/>
      <c r="D17" s="35"/>
      <c r="E17" s="35"/>
      <c r="F17" s="36"/>
      <c r="G17" s="12"/>
      <c r="H17" s="10">
        <v>0</v>
      </c>
      <c r="I17" s="11"/>
      <c r="J17" s="11"/>
    </row>
    <row r="18" spans="2:13" x14ac:dyDescent="0.25">
      <c r="B18" s="34" t="s">
        <v>19</v>
      </c>
      <c r="C18" s="35"/>
      <c r="D18" s="35"/>
      <c r="E18" s="35"/>
      <c r="F18" s="36"/>
      <c r="G18" s="12"/>
      <c r="H18" s="10">
        <v>0</v>
      </c>
      <c r="I18" s="11"/>
      <c r="J18" s="11"/>
    </row>
    <row r="19" spans="2:13" x14ac:dyDescent="0.25">
      <c r="B19" s="32" t="s">
        <v>2</v>
      </c>
      <c r="C19" s="32"/>
      <c r="D19" s="32"/>
      <c r="E19" s="32"/>
      <c r="F19" s="32"/>
      <c r="G19" s="12"/>
      <c r="H19" s="10">
        <f>480802.02+1186875+1186875-1014200.1-1280397.15+1186875-44609.88-223130.9-471162.62+1186875+1559.88-300499.2-213136.6+2373750-128640-297341.92-390480.6-357319.8-782466.95+2373750-963742.4+2373750-1525463.63-324525.5</f>
        <v>4033994.6500000013</v>
      </c>
      <c r="I19" s="11"/>
      <c r="J19" s="11"/>
    </row>
    <row r="20" spans="2:13" x14ac:dyDescent="0.25">
      <c r="B20" s="34" t="s">
        <v>3</v>
      </c>
      <c r="C20" s="35"/>
      <c r="D20" s="35"/>
      <c r="E20" s="35"/>
      <c r="F20" s="36"/>
      <c r="G20" s="12"/>
      <c r="H20" s="10">
        <f>484175.45-346688.6+955500-401234.26+466515.57+362768.64-858079.38+471174.85</f>
        <v>1134132.2700000003</v>
      </c>
      <c r="I20" s="11"/>
      <c r="J20" s="11"/>
    </row>
    <row r="21" spans="2:13" x14ac:dyDescent="0.25">
      <c r="B21" s="34" t="s">
        <v>13</v>
      </c>
      <c r="C21" s="35"/>
      <c r="D21" s="35"/>
      <c r="E21" s="35"/>
      <c r="F21" s="36"/>
      <c r="G21" s="12"/>
      <c r="H21" s="10">
        <f>4137567.96-1174-1699958.82-1200-4696-31022.11+17762.15-7045-491981</f>
        <v>1918253.1799999997</v>
      </c>
      <c r="I21" s="11"/>
      <c r="J21" s="11"/>
      <c r="K21" s="11"/>
      <c r="L21" s="8"/>
    </row>
    <row r="22" spans="2:13" x14ac:dyDescent="0.25">
      <c r="B22" s="34" t="s">
        <v>14</v>
      </c>
      <c r="C22" s="35"/>
      <c r="D22" s="35"/>
      <c r="E22" s="35"/>
      <c r="F22" s="36"/>
      <c r="G22" s="12"/>
      <c r="H22" s="10">
        <v>0</v>
      </c>
      <c r="I22" s="11"/>
      <c r="J22" s="11"/>
      <c r="K22" s="8"/>
    </row>
    <row r="23" spans="2:13" x14ac:dyDescent="0.25">
      <c r="B23" s="34" t="s">
        <v>15</v>
      </c>
      <c r="C23" s="35"/>
      <c r="D23" s="35"/>
      <c r="E23" s="35"/>
      <c r="F23" s="36"/>
      <c r="G23" s="12"/>
      <c r="H23" s="10">
        <v>0</v>
      </c>
      <c r="I23" s="11"/>
      <c r="J23" s="11"/>
      <c r="K23" s="8"/>
      <c r="L23" s="8"/>
    </row>
    <row r="24" spans="2:13" x14ac:dyDescent="0.25">
      <c r="B24" s="32" t="s">
        <v>28</v>
      </c>
      <c r="C24" s="32"/>
      <c r="D24" s="32"/>
      <c r="E24" s="32"/>
      <c r="F24" s="32"/>
      <c r="G24" s="13"/>
      <c r="H24" s="10">
        <f>5950+8800+11600+15950+12800+6650+15820+7900+13650+7750+10200+12400+10300+5900+9200+8800+14300+14800+7350+6850+7000</f>
        <v>213970</v>
      </c>
      <c r="I24" s="11"/>
      <c r="J24" s="11"/>
      <c r="K24" s="8"/>
      <c r="L24" s="8"/>
    </row>
    <row r="25" spans="2:13" x14ac:dyDescent="0.25">
      <c r="B25" s="39" t="s">
        <v>24</v>
      </c>
      <c r="C25" s="39"/>
      <c r="D25" s="39"/>
      <c r="E25" s="39"/>
      <c r="F25" s="39"/>
      <c r="G25" s="16">
        <v>43759</v>
      </c>
      <c r="H25" s="4">
        <f>H26+H27+H28+H29+H30+H31</f>
        <v>1071672.8099999998</v>
      </c>
      <c r="I25" s="11"/>
      <c r="J25" s="11"/>
      <c r="K25" s="8"/>
    </row>
    <row r="26" spans="2:13" x14ac:dyDescent="0.25">
      <c r="B26" s="34" t="s">
        <v>10</v>
      </c>
      <c r="C26" s="35"/>
      <c r="D26" s="35"/>
      <c r="E26" s="35"/>
      <c r="F26" s="36"/>
      <c r="G26" s="2"/>
      <c r="H26" s="15">
        <v>0</v>
      </c>
      <c r="I26" s="11"/>
      <c r="J26" s="11"/>
    </row>
    <row r="27" spans="2:13" x14ac:dyDescent="0.25">
      <c r="B27" s="34" t="s">
        <v>11</v>
      </c>
      <c r="C27" s="35"/>
      <c r="D27" s="35"/>
      <c r="E27" s="35"/>
      <c r="F27" s="36"/>
      <c r="G27" s="2"/>
      <c r="H27" s="10">
        <f>113000+113000-113349.78+113000-117830.83+113000-124074.89+113000-117341.72+113000-96653.49+0.5+113000-76088.11+113000-99241.44+113000-70377.56+223250-0.02-75420.83</f>
        <v>349871.82999999996</v>
      </c>
      <c r="I27" s="11"/>
      <c r="J27" s="11"/>
      <c r="K27" s="8"/>
    </row>
    <row r="28" spans="2:13" x14ac:dyDescent="0.25">
      <c r="B28" s="34" t="s">
        <v>13</v>
      </c>
      <c r="C28" s="35"/>
      <c r="D28" s="35"/>
      <c r="E28" s="35"/>
      <c r="F28" s="36"/>
      <c r="G28" s="2"/>
      <c r="H28" s="10">
        <f>1758775.38-1036974.4</f>
        <v>721800.97999999986</v>
      </c>
      <c r="I28" s="11"/>
      <c r="J28" s="11"/>
      <c r="K28" s="8"/>
      <c r="L28" s="8"/>
      <c r="M28" s="8"/>
    </row>
    <row r="29" spans="2:13" x14ac:dyDescent="0.25">
      <c r="B29" s="34" t="s">
        <v>14</v>
      </c>
      <c r="C29" s="35"/>
      <c r="D29" s="35"/>
      <c r="E29" s="35"/>
      <c r="F29" s="36"/>
      <c r="G29" s="2"/>
      <c r="H29" s="10">
        <v>0</v>
      </c>
      <c r="I29" s="11"/>
      <c r="J29" s="11"/>
    </row>
    <row r="30" spans="2:13" x14ac:dyDescent="0.25">
      <c r="B30" s="34" t="s">
        <v>15</v>
      </c>
      <c r="C30" s="35"/>
      <c r="D30" s="35"/>
      <c r="E30" s="35"/>
      <c r="F30" s="36"/>
      <c r="G30" s="2"/>
      <c r="H30" s="10">
        <v>0</v>
      </c>
      <c r="I30" s="11"/>
      <c r="J30" s="11"/>
    </row>
    <row r="31" spans="2:13" x14ac:dyDescent="0.25">
      <c r="B31" s="34" t="s">
        <v>28</v>
      </c>
      <c r="C31" s="35"/>
      <c r="D31" s="35"/>
      <c r="E31" s="35"/>
      <c r="F31" s="36"/>
      <c r="G31" s="2"/>
      <c r="H31" s="10">
        <v>0</v>
      </c>
      <c r="I31" s="11"/>
      <c r="J31" s="11"/>
    </row>
    <row r="32" spans="2:13" x14ac:dyDescent="0.25">
      <c r="B32" s="43" t="s">
        <v>16</v>
      </c>
      <c r="C32" s="43"/>
      <c r="D32" s="43"/>
      <c r="E32" s="43"/>
      <c r="F32" s="43"/>
      <c r="G32" s="17">
        <v>43759</v>
      </c>
      <c r="H32" s="5">
        <f>SUM(H33:H41)</f>
        <v>494796.29</v>
      </c>
      <c r="I32" s="11"/>
      <c r="J32" s="11"/>
    </row>
    <row r="33" spans="2:12" x14ac:dyDescent="0.25">
      <c r="B33" s="34" t="s">
        <v>10</v>
      </c>
      <c r="C33" s="35"/>
      <c r="D33" s="35"/>
      <c r="E33" s="35"/>
      <c r="F33" s="36"/>
      <c r="G33" s="13"/>
      <c r="H33" s="15">
        <v>0</v>
      </c>
      <c r="I33" s="11"/>
      <c r="J33" s="11"/>
    </row>
    <row r="34" spans="2:12" x14ac:dyDescent="0.25">
      <c r="B34" s="34" t="s">
        <v>11</v>
      </c>
      <c r="C34" s="35"/>
      <c r="D34" s="35"/>
      <c r="E34" s="35"/>
      <c r="F34" s="36"/>
      <c r="G34" s="13"/>
      <c r="H34" s="10">
        <v>0</v>
      </c>
      <c r="I34" s="11"/>
      <c r="J34" s="11"/>
    </row>
    <row r="35" spans="2:12" x14ac:dyDescent="0.25">
      <c r="B35" s="34" t="s">
        <v>12</v>
      </c>
      <c r="C35" s="35"/>
      <c r="D35" s="35"/>
      <c r="E35" s="35"/>
      <c r="F35" s="36"/>
      <c r="G35" s="13"/>
      <c r="H35" s="10">
        <v>0</v>
      </c>
      <c r="I35" s="11"/>
      <c r="J35" s="11"/>
    </row>
    <row r="36" spans="2:12" x14ac:dyDescent="0.25">
      <c r="B36" s="34" t="s">
        <v>19</v>
      </c>
      <c r="C36" s="35"/>
      <c r="D36" s="35"/>
      <c r="E36" s="35"/>
      <c r="F36" s="36"/>
      <c r="G36" s="13"/>
      <c r="H36" s="10">
        <v>0</v>
      </c>
      <c r="I36" s="11"/>
      <c r="J36" s="11"/>
    </row>
    <row r="37" spans="2:12" x14ac:dyDescent="0.25">
      <c r="B37" s="32" t="s">
        <v>2</v>
      </c>
      <c r="C37" s="32"/>
      <c r="D37" s="32"/>
      <c r="E37" s="32"/>
      <c r="F37" s="32"/>
      <c r="G37" s="13"/>
      <c r="H37" s="10">
        <v>0</v>
      </c>
      <c r="I37" s="11"/>
      <c r="J37" s="11"/>
    </row>
    <row r="38" spans="2:12" x14ac:dyDescent="0.25">
      <c r="B38" s="34" t="s">
        <v>3</v>
      </c>
      <c r="C38" s="35"/>
      <c r="D38" s="35"/>
      <c r="E38" s="35"/>
      <c r="F38" s="36"/>
      <c r="G38" s="13"/>
      <c r="H38" s="10">
        <v>471174.85</v>
      </c>
      <c r="I38" s="11"/>
      <c r="J38" s="11"/>
    </row>
    <row r="39" spans="2:12" x14ac:dyDescent="0.25">
      <c r="B39" s="34" t="s">
        <v>13</v>
      </c>
      <c r="C39" s="35"/>
      <c r="D39" s="35"/>
      <c r="E39" s="35"/>
      <c r="F39" s="36"/>
      <c r="G39" s="13"/>
      <c r="H39" s="10">
        <f>20856.4+2765.04</f>
        <v>23621.440000000002</v>
      </c>
      <c r="I39" s="11"/>
      <c r="J39" s="11"/>
    </row>
    <row r="40" spans="2:12" x14ac:dyDescent="0.25">
      <c r="B40" s="34" t="s">
        <v>14</v>
      </c>
      <c r="C40" s="35"/>
      <c r="D40" s="35"/>
      <c r="E40" s="35"/>
      <c r="F40" s="36"/>
      <c r="G40" s="13"/>
      <c r="H40" s="10">
        <v>0</v>
      </c>
      <c r="I40" s="11"/>
      <c r="J40" s="11"/>
    </row>
    <row r="41" spans="2:12" x14ac:dyDescent="0.25">
      <c r="B41" s="34" t="s">
        <v>15</v>
      </c>
      <c r="C41" s="35"/>
      <c r="D41" s="35"/>
      <c r="E41" s="35"/>
      <c r="F41" s="36"/>
      <c r="G41" s="13"/>
      <c r="H41" s="10">
        <f>273494.73-273494.73</f>
        <v>0</v>
      </c>
      <c r="I41" s="11"/>
      <c r="J41" s="11"/>
    </row>
    <row r="42" spans="2:12" x14ac:dyDescent="0.25">
      <c r="B42" s="43" t="s">
        <v>21</v>
      </c>
      <c r="C42" s="43"/>
      <c r="D42" s="43"/>
      <c r="E42" s="43"/>
      <c r="F42" s="43"/>
      <c r="G42" s="17">
        <v>43759</v>
      </c>
      <c r="H42" s="5">
        <f>SUM(H43:H47)</f>
        <v>0</v>
      </c>
      <c r="I42" s="11"/>
      <c r="J42" s="11"/>
    </row>
    <row r="43" spans="2:12" x14ac:dyDescent="0.25">
      <c r="B43" s="34" t="s">
        <v>10</v>
      </c>
      <c r="C43" s="35"/>
      <c r="D43" s="35"/>
      <c r="E43" s="35"/>
      <c r="F43" s="36"/>
      <c r="G43" s="2"/>
      <c r="H43" s="15">
        <v>0</v>
      </c>
      <c r="I43" s="11"/>
      <c r="J43" s="11"/>
    </row>
    <row r="44" spans="2:12" x14ac:dyDescent="0.25">
      <c r="B44" s="34" t="s">
        <v>11</v>
      </c>
      <c r="C44" s="35"/>
      <c r="D44" s="35"/>
      <c r="E44" s="35"/>
      <c r="F44" s="36"/>
      <c r="G44" s="2"/>
      <c r="H44" s="3">
        <v>0</v>
      </c>
      <c r="I44" s="11"/>
      <c r="J44" s="11"/>
    </row>
    <row r="45" spans="2:12" x14ac:dyDescent="0.25">
      <c r="B45" s="34" t="s">
        <v>13</v>
      </c>
      <c r="C45" s="35"/>
      <c r="D45" s="35"/>
      <c r="E45" s="35"/>
      <c r="F45" s="36"/>
      <c r="G45" s="2"/>
      <c r="H45" s="3">
        <v>0</v>
      </c>
      <c r="I45" s="11"/>
      <c r="J45" s="11"/>
    </row>
    <row r="46" spans="2:12" x14ac:dyDescent="0.25">
      <c r="B46" s="34" t="s">
        <v>14</v>
      </c>
      <c r="C46" s="35"/>
      <c r="D46" s="35"/>
      <c r="E46" s="35"/>
      <c r="F46" s="36"/>
      <c r="G46" s="2"/>
      <c r="H46" s="3">
        <v>0</v>
      </c>
      <c r="I46" s="11"/>
      <c r="J46" s="11"/>
    </row>
    <row r="47" spans="2:12" x14ac:dyDescent="0.25">
      <c r="B47" s="34" t="s">
        <v>15</v>
      </c>
      <c r="C47" s="35"/>
      <c r="D47" s="35"/>
      <c r="E47" s="35"/>
      <c r="F47" s="36"/>
      <c r="G47" s="2"/>
      <c r="H47" s="3">
        <v>0</v>
      </c>
      <c r="I47" s="11"/>
      <c r="J47" s="11"/>
    </row>
    <row r="48" spans="2:12" x14ac:dyDescent="0.25">
      <c r="B48" s="33" t="s">
        <v>18</v>
      </c>
      <c r="C48" s="33"/>
      <c r="D48" s="33"/>
      <c r="E48" s="33"/>
      <c r="F48" s="33"/>
      <c r="G48" s="18">
        <v>43759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+557463.14-447946.09+8543.47+47699.27+223.42+6228.28+47699.28+163.53-668020.16+22661.96+5231.78+0.17-27893.74+1288.19+10513.29+0.06-11801.48+178745-178745+228265.25+383510.72+221.93+15257.79+39.96+128.29+6083.69</f>
        <v>697978.78999999969</v>
      </c>
      <c r="I48" s="11"/>
      <c r="J48"/>
      <c r="L48" s="8"/>
    </row>
    <row r="49" spans="2:11" x14ac:dyDescent="0.25">
      <c r="B49" s="32" t="s">
        <v>17</v>
      </c>
      <c r="C49" s="32"/>
      <c r="D49" s="32"/>
      <c r="E49" s="32"/>
      <c r="F49" s="32"/>
      <c r="G49" s="2"/>
      <c r="H49" s="3">
        <f>194080.53+340470.74+58559.65+16224.2+24172</f>
        <v>633507.12</v>
      </c>
      <c r="I49" s="11"/>
      <c r="J49" s="11"/>
    </row>
    <row r="50" spans="2:11" x14ac:dyDescent="0.25">
      <c r="B50" s="38" t="s">
        <v>4</v>
      </c>
      <c r="C50" s="38"/>
      <c r="D50" s="38"/>
      <c r="E50" s="38"/>
      <c r="F50" s="38"/>
      <c r="G50" s="2"/>
      <c r="H50" s="7">
        <f>H14+H25-H32-H42+H48-H49</f>
        <v>11674914.620000003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30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6" t="s">
        <v>25</v>
      </c>
      <c r="C54" s="26">
        <v>471174.85</v>
      </c>
      <c r="D54" s="27" t="s">
        <v>29</v>
      </c>
    </row>
    <row r="55" spans="2:11" x14ac:dyDescent="0.25">
      <c r="B55" s="29" t="s">
        <v>26</v>
      </c>
      <c r="C55" s="30">
        <f>SUM(C54:C54)</f>
        <v>471174.85</v>
      </c>
      <c r="D55" s="31"/>
    </row>
    <row r="56" spans="2:11" x14ac:dyDescent="0.25">
      <c r="B56" s="28"/>
      <c r="C56" s="28"/>
      <c r="D56" s="28"/>
    </row>
  </sheetData>
  <mergeCells count="46"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1:F21"/>
    <mergeCell ref="B22:F22"/>
    <mergeCell ref="K11:O11"/>
    <mergeCell ref="B13:F13"/>
    <mergeCell ref="B12:F12"/>
    <mergeCell ref="B14:F14"/>
    <mergeCell ref="B17:F17"/>
    <mergeCell ref="B11:F11"/>
    <mergeCell ref="B15:F15"/>
    <mergeCell ref="B16:F16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2019-10-22T12:11:38Z</dcterms:modified>
</cp:coreProperties>
</file>